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aw Schedule" sheetId="1" state="visible" r:id="rId1"/>
    <sheet xmlns:r="http://schemas.openxmlformats.org/officeDocument/2006/relationships" name="Schedule of Values" sheetId="2" state="visible" r:id="rId2"/>
    <sheet xmlns:r="http://schemas.openxmlformats.org/officeDocument/2006/relationships" name="Draw Request" sheetId="3" state="visible" r:id="rId3"/>
    <sheet xmlns:r="http://schemas.openxmlformats.org/officeDocument/2006/relationships" name="Read M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1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6B7280"/>
      <sz val="10"/>
    </font>
    <font>
      <name val="Calibri"/>
      <b val="1"/>
      <color rgb="002B4A42"/>
      <sz val="11"/>
    </font>
    <font>
      <b val="1"/>
      <sz val="10"/>
    </font>
    <font>
      <b val="1"/>
      <color rgb="002B4A42"/>
      <sz val="10"/>
    </font>
    <font>
      <name val="Calibri"/>
      <b val="1"/>
      <color rgb="00FFFFFF"/>
      <sz val="10"/>
    </font>
    <font>
      <sz val="10"/>
    </font>
    <font>
      <b val="1"/>
      <color rgb="00FFFFFF"/>
      <sz val="10"/>
    </font>
    <font>
      <b val="1"/>
      <color rgb="00C49A3C"/>
      <sz val="10"/>
    </font>
    <font>
      <b val="1"/>
      <color rgb="002B4A42"/>
      <sz val="11"/>
    </font>
    <font>
      <i val="1"/>
      <color rgb="006B7280"/>
      <sz val="9"/>
    </font>
    <font>
      <b val="1"/>
      <color rgb="00C49A3C"/>
      <sz val="11"/>
    </font>
    <font>
      <name val="Calibri"/>
      <i val="1"/>
      <color rgb="006B7280"/>
      <sz val="9"/>
    </font>
    <font>
      <color rgb="00333333"/>
      <sz val="11"/>
    </font>
  </fonts>
  <fills count="7">
    <fill>
      <patternFill/>
    </fill>
    <fill>
      <patternFill patternType="gray125"/>
    </fill>
    <fill>
      <patternFill patternType="solid">
        <fgColor rgb="002B4A42"/>
      </patternFill>
    </fill>
    <fill>
      <patternFill patternType="solid">
        <fgColor rgb="00F2EFE9"/>
      </patternFill>
    </fill>
    <fill>
      <patternFill patternType="solid">
        <fgColor rgb="00FDF6E3"/>
      </patternFill>
    </fill>
    <fill>
      <patternFill patternType="solid">
        <fgColor rgb="001E3830"/>
      </patternFill>
    </fill>
    <fill>
      <patternFill patternType="solid">
        <fgColor rgb="00FAF9F6"/>
      </patternFill>
    </fill>
  </fills>
  <borders count="7">
    <border>
      <left/>
      <right/>
      <top/>
      <bottom/>
      <diagonal/>
    </border>
    <border>
      <left style="thin">
        <color rgb="00D9D5CC"/>
      </left>
      <right style="thin">
        <color rgb="00D9D5CC"/>
      </right>
      <top style="thin">
        <color rgb="00D9D5CC"/>
      </top>
      <bottom style="thin">
        <color rgb="00D9D5CC"/>
      </bottom>
    </border>
    <border>
      <left style="thin">
        <color rgb="00D9D5CC"/>
      </left>
      <right style="thin">
        <color rgb="00D9D5CC"/>
      </right>
      <top style="medium">
        <color rgb="002B4A42"/>
      </top>
      <bottom style="medium">
        <color rgb="002B4A42"/>
      </bottom>
    </border>
    <border>
      <left/>
      <right/>
      <top style="thin">
        <color rgb="00D9D5CC"/>
      </top>
      <bottom/>
      <diagonal/>
    </border>
    <border>
      <left/>
      <right style="thin">
        <color rgb="00D9D5CC"/>
      </right>
      <top style="thin">
        <color rgb="00D9D5CC"/>
      </top>
      <bottom/>
      <diagonal/>
    </border>
    <border>
      <left/>
      <right/>
      <top style="thin">
        <color rgb="00D9D5CC"/>
      </top>
      <bottom style="thin">
        <color rgb="00D9D5CC"/>
      </bottom>
      <diagonal/>
    </border>
    <border>
      <left/>
      <right style="thin">
        <color rgb="00D9D5CC"/>
      </right>
      <top style="thin">
        <color rgb="00D9D5CC"/>
      </top>
      <bottom style="thin">
        <color rgb="00D9D5CC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pivotButton="0" quotePrefix="0" xfId="0"/>
    <xf numFmtId="0" fontId="3" fillId="3" borderId="0" applyAlignment="1" pivotButton="0" quotePrefix="0" xfId="0">
      <alignment vertical="center" indent="1"/>
    </xf>
    <xf numFmtId="0" fontId="4" fillId="0" borderId="0" pivotButton="0" quotePrefix="0" xfId="0"/>
    <xf numFmtId="164" fontId="5" fillId="4" borderId="1" applyAlignment="1" pivotButton="0" quotePrefix="0" xfId="0">
      <alignment horizontal="center"/>
    </xf>
    <xf numFmtId="10" fontId="5" fillId="4" borderId="1" applyAlignment="1" pivotButton="0" quotePrefix="0" xfId="0">
      <alignment horizontal="center"/>
    </xf>
    <xf numFmtId="1" fontId="5" fillId="4" borderId="1" applyAlignment="1" pivotButton="0" quotePrefix="0" xfId="0">
      <alignment horizontal="center"/>
    </xf>
    <xf numFmtId="0" fontId="6" fillId="5" borderId="2" applyAlignment="1" pivotButton="0" quotePrefix="0" xfId="0">
      <alignment horizontal="center" vertical="center" wrapText="1"/>
    </xf>
    <xf numFmtId="0" fontId="7" fillId="0" borderId="1" pivotButton="0" quotePrefix="0" xfId="0"/>
    <xf numFmtId="165" fontId="0" fillId="4" borderId="1" applyAlignment="1" pivotButton="0" quotePrefix="0" xfId="0">
      <alignment horizontal="center"/>
    </xf>
    <xf numFmtId="164" fontId="0" fillId="0" borderId="1" pivotButton="0" quotePrefix="0" xfId="0"/>
    <xf numFmtId="0" fontId="0" fillId="4" borderId="1" applyAlignment="1" pivotButton="0" quotePrefix="0" xfId="0">
      <alignment horizontal="center"/>
    </xf>
    <xf numFmtId="0" fontId="7" fillId="6" borderId="1" pivotButton="0" quotePrefix="0" xfId="0"/>
    <xf numFmtId="164" fontId="0" fillId="6" borderId="1" pivotButton="0" quotePrefix="0" xfId="0"/>
    <xf numFmtId="0" fontId="8" fillId="2" borderId="2" pivotButton="0" quotePrefix="0" xfId="0"/>
    <xf numFmtId="165" fontId="8" fillId="2" borderId="2" applyAlignment="1" pivotButton="0" quotePrefix="0" xfId="0">
      <alignment horizontal="center"/>
    </xf>
    <xf numFmtId="164" fontId="8" fillId="2" borderId="2" pivotButton="0" quotePrefix="0" xfId="0"/>
    <xf numFmtId="0" fontId="9" fillId="0" borderId="0" pivotButton="0" quotePrefix="0" xfId="0"/>
    <xf numFmtId="0" fontId="7" fillId="0" borderId="0" pivotButton="0" quotePrefix="0" xfId="0"/>
    <xf numFmtId="164" fontId="10" fillId="0" borderId="0" pivotButton="0" quotePrefix="0" xfId="0"/>
    <xf numFmtId="0" fontId="11" fillId="0" borderId="0" pivotButton="0" quotePrefix="0" xfId="0"/>
    <xf numFmtId="164" fontId="12" fillId="0" borderId="0" pivotButton="0" quotePrefix="0" xfId="0"/>
    <xf numFmtId="0" fontId="13" fillId="0" borderId="0" applyAlignment="1" pivotButton="0" quotePrefix="0" xfId="0">
      <alignment vertical="top" wrapText="1" indent="1"/>
    </xf>
    <xf numFmtId="0" fontId="0" fillId="0" borderId="1" applyAlignment="1" pivotButton="0" quotePrefix="0" xfId="0">
      <alignment horizontal="center"/>
    </xf>
    <xf numFmtId="164" fontId="0" fillId="4" borderId="1" pivotButton="0" quotePrefix="0" xfId="0"/>
    <xf numFmtId="165" fontId="0" fillId="0" borderId="1" applyAlignment="1" pivotButton="0" quotePrefix="0" xfId="0">
      <alignment horizontal="center"/>
    </xf>
    <xf numFmtId="165" fontId="8" fillId="2" borderId="2" pivotButton="0" quotePrefix="0" xfId="0"/>
    <xf numFmtId="0" fontId="0" fillId="4" borderId="1" pivotButton="0" quotePrefix="0" xfId="0"/>
    <xf numFmtId="0" fontId="0" fillId="0" borderId="5" pivotButton="0" quotePrefix="0" xfId="0"/>
    <xf numFmtId="0" fontId="0" fillId="0" borderId="6" pivotButton="0" quotePrefix="0" xfId="0"/>
    <xf numFmtId="0" fontId="10" fillId="0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5" customWidth="1" min="3" max="3"/>
    <col width="17" customWidth="1" min="4" max="4"/>
    <col width="15" customWidth="1" min="5" max="5"/>
    <col width="18" customWidth="1" min="6" max="6"/>
  </cols>
  <sheetData>
    <row r="1" ht="30" customHeight="1">
      <c r="A1" s="1" t="inlineStr">
        <is>
          <t>Construction Draw Schedule</t>
        </is>
      </c>
    </row>
    <row r="2">
      <c r="A2" s="2" t="inlineStr">
        <is>
          <t>Enter your numbers in the gold cells. Everything else calculates.</t>
        </is>
      </c>
    </row>
    <row r="4" ht="22" customHeight="1">
      <c r="A4" s="3" t="inlineStr">
        <is>
          <t>Project Inputs</t>
        </is>
      </c>
    </row>
    <row r="5">
      <c r="A5" s="4" t="inlineStr">
        <is>
          <t>Construction budget (hard costs)</t>
        </is>
      </c>
      <c r="B5" s="5" t="n">
        <v>500000</v>
      </c>
    </row>
    <row r="6">
      <c r="A6" s="4" t="inlineStr">
        <is>
          <t>Interest rate (annual)</t>
        </is>
      </c>
      <c r="B6" s="6" t="n">
        <v>0.11</v>
      </c>
    </row>
    <row r="7">
      <c r="A7" s="4" t="inlineStr">
        <is>
          <t>Build timeline (months)</t>
        </is>
      </c>
      <c r="B7" s="7" t="n">
        <v>9</v>
      </c>
    </row>
    <row r="9" ht="22" customHeight="1">
      <c r="A9" s="3" t="inlineStr">
        <is>
          <t>Milestone Draw Schedule</t>
        </is>
      </c>
    </row>
    <row r="10" ht="30" customHeight="1">
      <c r="A10" s="8" t="inlineStr">
        <is>
          <t>Milestone</t>
        </is>
      </c>
      <c r="B10" s="8" t="inlineStr">
        <is>
          <t>% of Budget</t>
        </is>
      </c>
      <c r="C10" s="8" t="inlineStr">
        <is>
          <t>Draw Amount</t>
        </is>
      </c>
      <c r="D10" s="8" t="inlineStr">
        <is>
          <t>Cumulative Drawn</t>
        </is>
      </c>
      <c r="E10" s="8" t="inlineStr">
        <is>
          <t>Month Requested</t>
        </is>
      </c>
      <c r="F10" s="8" t="inlineStr">
        <is>
          <t>Interest That Month</t>
        </is>
      </c>
    </row>
    <row r="11">
      <c r="A11" s="9" t="inlineStr">
        <is>
          <t>1. Foundation</t>
        </is>
      </c>
      <c r="B11" s="10" t="n">
        <v>0.15</v>
      </c>
      <c r="C11" s="11">
        <f>ROUND(B11*$B$5,0)</f>
        <v/>
      </c>
      <c r="D11" s="11">
        <f>C11</f>
        <v/>
      </c>
      <c r="E11" s="12" t="n">
        <v>2</v>
      </c>
      <c r="F11" s="11">
        <f>ROUND(D11*$B$6/12,0)</f>
        <v/>
      </c>
    </row>
    <row r="12">
      <c r="A12" s="13" t="inlineStr">
        <is>
          <t>2. Framing</t>
        </is>
      </c>
      <c r="B12" s="10" t="n">
        <v>0.3</v>
      </c>
      <c r="C12" s="14">
        <f>ROUND(B12*$B$5,0)</f>
        <v/>
      </c>
      <c r="D12" s="14">
        <f>D11+C12</f>
        <v/>
      </c>
      <c r="E12" s="12" t="n">
        <v>4</v>
      </c>
      <c r="F12" s="14">
        <f>ROUND(D12*$B$6/12,0)</f>
        <v/>
      </c>
    </row>
    <row r="13">
      <c r="A13" s="9" t="inlineStr">
        <is>
          <t>3. Dry-In (roof, windows)</t>
        </is>
      </c>
      <c r="B13" s="10" t="n">
        <v>0.12</v>
      </c>
      <c r="C13" s="11">
        <f>ROUND(B13*$B$5,0)</f>
        <v/>
      </c>
      <c r="D13" s="11">
        <f>D12+C13</f>
        <v/>
      </c>
      <c r="E13" s="12" t="n">
        <v>5</v>
      </c>
      <c r="F13" s="11">
        <f>ROUND(D13*$B$6/12,0)</f>
        <v/>
      </c>
    </row>
    <row r="14">
      <c r="A14" s="13" t="inlineStr">
        <is>
          <t>4. MEP Rough-In</t>
        </is>
      </c>
      <c r="B14" s="10" t="n">
        <v>0.18</v>
      </c>
      <c r="C14" s="14">
        <f>ROUND(B14*$B$5,0)</f>
        <v/>
      </c>
      <c r="D14" s="14">
        <f>D13+C14</f>
        <v/>
      </c>
      <c r="E14" s="12" t="n">
        <v>6</v>
      </c>
      <c r="F14" s="14">
        <f>ROUND(D14*$B$6/12,0)</f>
        <v/>
      </c>
    </row>
    <row r="15">
      <c r="A15" s="9" t="inlineStr">
        <is>
          <t>5. Interior Finishes</t>
        </is>
      </c>
      <c r="B15" s="10" t="n">
        <v>0.18</v>
      </c>
      <c r="C15" s="11">
        <f>ROUND(B15*$B$5,0)</f>
        <v/>
      </c>
      <c r="D15" s="11">
        <f>D14+C15</f>
        <v/>
      </c>
      <c r="E15" s="12" t="n">
        <v>8</v>
      </c>
      <c r="F15" s="11">
        <f>ROUND(D15*$B$6/12,0)</f>
        <v/>
      </c>
    </row>
    <row r="16">
      <c r="A16" s="13" t="inlineStr">
        <is>
          <t>6. Final / CO</t>
        </is>
      </c>
      <c r="B16" s="10" t="n">
        <v>0.07000000000000001</v>
      </c>
      <c r="C16" s="14">
        <f>ROUND(B16*$B$5,0)</f>
        <v/>
      </c>
      <c r="D16" s="14">
        <f>D15+C16</f>
        <v/>
      </c>
      <c r="E16" s="12" t="n">
        <v>9</v>
      </c>
      <c r="F16" s="14">
        <f>ROUND(D16*$B$6/12,0)</f>
        <v/>
      </c>
    </row>
    <row r="17">
      <c r="A17" s="15" t="inlineStr">
        <is>
          <t>Total</t>
        </is>
      </c>
      <c r="B17" s="16">
        <f>SUM(B11:B16)</f>
        <v/>
      </c>
      <c r="C17" s="17">
        <f>SUM(C11:C16)</f>
        <v/>
      </c>
      <c r="D17" s="15" t="n"/>
      <c r="E17" s="15" t="n"/>
      <c r="F17" s="15" t="n"/>
    </row>
    <row r="18">
      <c r="A18" s="18">
        <f>IF(ROUND(SUM(B11:B16),4)=1,"Percentages balance to 100%.","Check your percentages. They currently total "&amp;TEXT(SUM(B11:B16),"0.0%")&amp;".")</f>
        <v/>
      </c>
    </row>
    <row r="20" ht="22" customHeight="1">
      <c r="A20" s="3" t="inlineStr">
        <is>
          <t>Interest Carry Comparison</t>
        </is>
      </c>
    </row>
    <row r="21">
      <c r="A21" s="19" t="inlineStr">
        <is>
          <t>Interest carried on the draw schedule</t>
        </is>
      </c>
      <c r="C21" s="20">
        <f>ROUND(SUMPRODUCT(C11:C16,($B$7-E11:E16+1))*$B$6/12,0)</f>
        <v/>
      </c>
      <c r="D21" s="21" t="inlineStr">
        <is>
          <t>Interest accrues only on funds actually drawn.</t>
        </is>
      </c>
    </row>
    <row r="22">
      <c r="A22" s="19" t="inlineStr">
        <is>
          <t>Interest if the lender funded day one</t>
        </is>
      </c>
      <c r="C22" s="20">
        <f>ROUND($B$5*$B$6*$B$7/12,0)</f>
        <v/>
      </c>
      <c r="D22" s="21" t="inlineStr">
        <is>
          <t>The full budget accruing for the whole build.</t>
        </is>
      </c>
    </row>
    <row r="23">
      <c r="A23" s="4" t="inlineStr">
        <is>
          <t>Carry saved by the draw structure</t>
        </is>
      </c>
      <c r="C23" s="22">
        <f>C22-C21</f>
        <v/>
      </c>
      <c r="D23" s="21" t="inlineStr">
        <is>
          <t>The reason a real draw schedule matters.</t>
        </is>
      </c>
    </row>
    <row r="25">
      <c r="A25" s="23" t="inlineStr">
        <is>
          <t>Estimate only. Actual interest depends on when each draw funds, your lender's inspection turnaround, and the exact terms of your note.</t>
        </is>
      </c>
    </row>
  </sheetData>
  <mergeCells count="10">
    <mergeCell ref="D21:F21"/>
    <mergeCell ref="A2:F2"/>
    <mergeCell ref="D23:F23"/>
    <mergeCell ref="A1:F1"/>
    <mergeCell ref="A9:F9"/>
    <mergeCell ref="D22:F22"/>
    <mergeCell ref="A18:F18"/>
    <mergeCell ref="A4:F4"/>
    <mergeCell ref="A20:F20"/>
    <mergeCell ref="A25:F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12" customWidth="1" min="3" max="3"/>
    <col width="16" customWidth="1" min="4" max="4"/>
    <col width="15" customWidth="1" min="5" max="5"/>
    <col width="18" customWidth="1" min="6" max="6"/>
    <col width="13" customWidth="1" min="7" max="7"/>
  </cols>
  <sheetData>
    <row r="1" ht="30" customHeight="1">
      <c r="A1" s="1" t="inlineStr">
        <is>
          <t>Schedule of Values (SOV)</t>
        </is>
      </c>
    </row>
    <row r="2">
      <c r="A2" s="2" t="inlineStr">
        <is>
          <t>Your construction budget broken into trackable line items. Every draw request references these lines.</t>
        </is>
      </c>
    </row>
    <row r="4" ht="30" customHeight="1">
      <c r="A4" s="8" t="inlineStr">
        <is>
          <t>Div</t>
        </is>
      </c>
      <c r="B4" s="8" t="inlineStr">
        <is>
          <t>Line Item</t>
        </is>
      </c>
      <c r="C4" s="8" t="inlineStr">
        <is>
          <t>% of Budget</t>
        </is>
      </c>
      <c r="D4" s="8" t="inlineStr">
        <is>
          <t>Budget Amount</t>
        </is>
      </c>
      <c r="E4" s="8" t="inlineStr">
        <is>
          <t>Drawn to Date</t>
        </is>
      </c>
      <c r="F4" s="8" t="inlineStr">
        <is>
          <t>Balance Remaining</t>
        </is>
      </c>
      <c r="G4" s="8" t="inlineStr">
        <is>
          <t>% Complete</t>
        </is>
      </c>
    </row>
    <row r="5">
      <c r="A5" s="24" t="inlineStr">
        <is>
          <t>01</t>
        </is>
      </c>
      <c r="B5" s="9" t="inlineStr">
        <is>
          <t>General Conditions</t>
        </is>
      </c>
      <c r="C5" s="10" t="n">
        <v>0.05</v>
      </c>
      <c r="D5" s="11">
        <f>ROUND(C5*'Draw Schedule'!$B$5,0)</f>
        <v/>
      </c>
      <c r="E5" s="25" t="n">
        <v>0</v>
      </c>
      <c r="F5" s="11">
        <f>D5-E5</f>
        <v/>
      </c>
      <c r="G5" s="26">
        <f>IF(D5=0,0,E5/D5)</f>
        <v/>
      </c>
    </row>
    <row r="6">
      <c r="A6" s="24" t="inlineStr">
        <is>
          <t>02</t>
        </is>
      </c>
      <c r="B6" s="9" t="inlineStr">
        <is>
          <t>Permits and Fees</t>
        </is>
      </c>
      <c r="C6" s="10" t="n">
        <v>0.02</v>
      </c>
      <c r="D6" s="11">
        <f>ROUND(C6*'Draw Schedule'!$B$5,0)</f>
        <v/>
      </c>
      <c r="E6" s="25" t="n">
        <v>0</v>
      </c>
      <c r="F6" s="11">
        <f>D6-E6</f>
        <v/>
      </c>
      <c r="G6" s="26">
        <f>IF(D6=0,0,E6/D6)</f>
        <v/>
      </c>
    </row>
    <row r="7">
      <c r="A7" s="24" t="inlineStr">
        <is>
          <t>03</t>
        </is>
      </c>
      <c r="B7" s="9" t="inlineStr">
        <is>
          <t>Site Work and Excavation</t>
        </is>
      </c>
      <c r="C7" s="10" t="n">
        <v>0.04</v>
      </c>
      <c r="D7" s="11">
        <f>ROUND(C7*'Draw Schedule'!$B$5,0)</f>
        <v/>
      </c>
      <c r="E7" s="25" t="n">
        <v>0</v>
      </c>
      <c r="F7" s="11">
        <f>D7-E7</f>
        <v/>
      </c>
      <c r="G7" s="26">
        <f>IF(D7=0,0,E7/D7)</f>
        <v/>
      </c>
    </row>
    <row r="8">
      <c r="A8" s="24" t="inlineStr">
        <is>
          <t>04</t>
        </is>
      </c>
      <c r="B8" s="9" t="inlineStr">
        <is>
          <t>Foundation and Concrete</t>
        </is>
      </c>
      <c r="C8" s="10" t="n">
        <v>0.08500000000000001</v>
      </c>
      <c r="D8" s="11">
        <f>ROUND(C8*'Draw Schedule'!$B$5,0)</f>
        <v/>
      </c>
      <c r="E8" s="25" t="n">
        <v>0</v>
      </c>
      <c r="F8" s="11">
        <f>D8-E8</f>
        <v/>
      </c>
      <c r="G8" s="26">
        <f>IF(D8=0,0,E8/D8)</f>
        <v/>
      </c>
    </row>
    <row r="9">
      <c r="A9" s="24" t="inlineStr">
        <is>
          <t>05</t>
        </is>
      </c>
      <c r="B9" s="9" t="inlineStr">
        <is>
          <t>Framing Labor</t>
        </is>
      </c>
      <c r="C9" s="10" t="n">
        <v>0.105</v>
      </c>
      <c r="D9" s="11">
        <f>ROUND(C9*'Draw Schedule'!$B$5,0)</f>
        <v/>
      </c>
      <c r="E9" s="25" t="n">
        <v>0</v>
      </c>
      <c r="F9" s="11">
        <f>D9-E9</f>
        <v/>
      </c>
      <c r="G9" s="26">
        <f>IF(D9=0,0,E9/D9)</f>
        <v/>
      </c>
    </row>
    <row r="10">
      <c r="A10" s="24" t="inlineStr">
        <is>
          <t>06</t>
        </is>
      </c>
      <c r="B10" s="9" t="inlineStr">
        <is>
          <t>Framing Material and Lumber</t>
        </is>
      </c>
      <c r="C10" s="10" t="n">
        <v>0.11</v>
      </c>
      <c r="D10" s="11">
        <f>ROUND(C10*'Draw Schedule'!$B$5,0)</f>
        <v/>
      </c>
      <c r="E10" s="25" t="n">
        <v>0</v>
      </c>
      <c r="F10" s="11">
        <f>D10-E10</f>
        <v/>
      </c>
      <c r="G10" s="26">
        <f>IF(D10=0,0,E10/D10)</f>
        <v/>
      </c>
    </row>
    <row r="11">
      <c r="A11" s="24" t="inlineStr">
        <is>
          <t>07</t>
        </is>
      </c>
      <c r="B11" s="9" t="inlineStr">
        <is>
          <t>Roofing</t>
        </is>
      </c>
      <c r="C11" s="10" t="n">
        <v>0.04</v>
      </c>
      <c r="D11" s="11">
        <f>ROUND(C11*'Draw Schedule'!$B$5,0)</f>
        <v/>
      </c>
      <c r="E11" s="25" t="n">
        <v>0</v>
      </c>
      <c r="F11" s="11">
        <f>D11-E11</f>
        <v/>
      </c>
      <c r="G11" s="26">
        <f>IF(D11=0,0,E11/D11)</f>
        <v/>
      </c>
    </row>
    <row r="12">
      <c r="A12" s="24" t="inlineStr">
        <is>
          <t>08</t>
        </is>
      </c>
      <c r="B12" s="9" t="inlineStr">
        <is>
          <t>Windows and Exterior Doors</t>
        </is>
      </c>
      <c r="C12" s="10" t="n">
        <v>0.04</v>
      </c>
      <c r="D12" s="11">
        <f>ROUND(C12*'Draw Schedule'!$B$5,0)</f>
        <v/>
      </c>
      <c r="E12" s="25" t="n">
        <v>0</v>
      </c>
      <c r="F12" s="11">
        <f>D12-E12</f>
        <v/>
      </c>
      <c r="G12" s="26">
        <f>IF(D12=0,0,E12/D12)</f>
        <v/>
      </c>
    </row>
    <row r="13">
      <c r="A13" s="24" t="inlineStr">
        <is>
          <t>09</t>
        </is>
      </c>
      <c r="B13" s="9" t="inlineStr">
        <is>
          <t>Siding and Exterior Finish</t>
        </is>
      </c>
      <c r="C13" s="10" t="n">
        <v>0.05</v>
      </c>
      <c r="D13" s="11">
        <f>ROUND(C13*'Draw Schedule'!$B$5,0)</f>
        <v/>
      </c>
      <c r="E13" s="25" t="n">
        <v>0</v>
      </c>
      <c r="F13" s="11">
        <f>D13-E13</f>
        <v/>
      </c>
      <c r="G13" s="26">
        <f>IF(D13=0,0,E13/D13)</f>
        <v/>
      </c>
    </row>
    <row r="14">
      <c r="A14" s="24" t="inlineStr">
        <is>
          <t>10</t>
        </is>
      </c>
      <c r="B14" s="9" t="inlineStr">
        <is>
          <t>Plumbing (rough and finish)</t>
        </is>
      </c>
      <c r="C14" s="10" t="n">
        <v>0.055</v>
      </c>
      <c r="D14" s="11">
        <f>ROUND(C14*'Draw Schedule'!$B$5,0)</f>
        <v/>
      </c>
      <c r="E14" s="25" t="n">
        <v>0</v>
      </c>
      <c r="F14" s="11">
        <f>D14-E14</f>
        <v/>
      </c>
      <c r="G14" s="26">
        <f>IF(D14=0,0,E14/D14)</f>
        <v/>
      </c>
    </row>
    <row r="15">
      <c r="A15" s="24" t="inlineStr">
        <is>
          <t>11</t>
        </is>
      </c>
      <c r="B15" s="9" t="inlineStr">
        <is>
          <t>Electrical (rough and finish)</t>
        </is>
      </c>
      <c r="C15" s="10" t="n">
        <v>0.05</v>
      </c>
      <c r="D15" s="11">
        <f>ROUND(C15*'Draw Schedule'!$B$5,0)</f>
        <v/>
      </c>
      <c r="E15" s="25" t="n">
        <v>0</v>
      </c>
      <c r="F15" s="11">
        <f>D15-E15</f>
        <v/>
      </c>
      <c r="G15" s="26">
        <f>IF(D15=0,0,E15/D15)</f>
        <v/>
      </c>
    </row>
    <row r="16">
      <c r="A16" s="24" t="inlineStr">
        <is>
          <t>12</t>
        </is>
      </c>
      <c r="B16" s="9" t="inlineStr">
        <is>
          <t>HVAC (rough and finish)</t>
        </is>
      </c>
      <c r="C16" s="10" t="n">
        <v>0.045</v>
      </c>
      <c r="D16" s="11">
        <f>ROUND(C16*'Draw Schedule'!$B$5,0)</f>
        <v/>
      </c>
      <c r="E16" s="25" t="n">
        <v>0</v>
      </c>
      <c r="F16" s="11">
        <f>D16-E16</f>
        <v/>
      </c>
      <c r="G16" s="26">
        <f>IF(D16=0,0,E16/D16)</f>
        <v/>
      </c>
    </row>
    <row r="17">
      <c r="A17" s="24" t="inlineStr">
        <is>
          <t>13</t>
        </is>
      </c>
      <c r="B17" s="9" t="inlineStr">
        <is>
          <t>Insulation</t>
        </is>
      </c>
      <c r="C17" s="10" t="n">
        <v>0.02</v>
      </c>
      <c r="D17" s="11">
        <f>ROUND(C17*'Draw Schedule'!$B$5,0)</f>
        <v/>
      </c>
      <c r="E17" s="25" t="n">
        <v>0</v>
      </c>
      <c r="F17" s="11">
        <f>D17-E17</f>
        <v/>
      </c>
      <c r="G17" s="26">
        <f>IF(D17=0,0,E17/D17)</f>
        <v/>
      </c>
    </row>
    <row r="18">
      <c r="A18" s="24" t="inlineStr">
        <is>
          <t>14</t>
        </is>
      </c>
      <c r="B18" s="9" t="inlineStr">
        <is>
          <t>Drywall and Tape</t>
        </is>
      </c>
      <c r="C18" s="10" t="n">
        <v>0.045</v>
      </c>
      <c r="D18" s="11">
        <f>ROUND(C18*'Draw Schedule'!$B$5,0)</f>
        <v/>
      </c>
      <c r="E18" s="25" t="n">
        <v>0</v>
      </c>
      <c r="F18" s="11">
        <f>D18-E18</f>
        <v/>
      </c>
      <c r="G18" s="26">
        <f>IF(D18=0,0,E18/D18)</f>
        <v/>
      </c>
    </row>
    <row r="19">
      <c r="A19" s="24" t="inlineStr">
        <is>
          <t>15</t>
        </is>
      </c>
      <c r="B19" s="9" t="inlineStr">
        <is>
          <t>Interior Trim and Doors</t>
        </is>
      </c>
      <c r="C19" s="10" t="n">
        <v>0.035</v>
      </c>
      <c r="D19" s="11">
        <f>ROUND(C19*'Draw Schedule'!$B$5,0)</f>
        <v/>
      </c>
      <c r="E19" s="25" t="n">
        <v>0</v>
      </c>
      <c r="F19" s="11">
        <f>D19-E19</f>
        <v/>
      </c>
      <c r="G19" s="26">
        <f>IF(D19=0,0,E19/D19)</f>
        <v/>
      </c>
    </row>
    <row r="20">
      <c r="A20" s="24" t="inlineStr">
        <is>
          <t>16</t>
        </is>
      </c>
      <c r="B20" s="9" t="inlineStr">
        <is>
          <t>Cabinets and Countertops</t>
        </is>
      </c>
      <c r="C20" s="10" t="n">
        <v>0.045</v>
      </c>
      <c r="D20" s="11">
        <f>ROUND(C20*'Draw Schedule'!$B$5,0)</f>
        <v/>
      </c>
      <c r="E20" s="25" t="n">
        <v>0</v>
      </c>
      <c r="F20" s="11">
        <f>D20-E20</f>
        <v/>
      </c>
      <c r="G20" s="26">
        <f>IF(D20=0,0,E20/D20)</f>
        <v/>
      </c>
    </row>
    <row r="21">
      <c r="A21" s="24" t="inlineStr">
        <is>
          <t>17</t>
        </is>
      </c>
      <c r="B21" s="9" t="inlineStr">
        <is>
          <t>Flooring</t>
        </is>
      </c>
      <c r="C21" s="10" t="n">
        <v>0.04</v>
      </c>
      <c r="D21" s="11">
        <f>ROUND(C21*'Draw Schedule'!$B$5,0)</f>
        <v/>
      </c>
      <c r="E21" s="25" t="n">
        <v>0</v>
      </c>
      <c r="F21" s="11">
        <f>D21-E21</f>
        <v/>
      </c>
      <c r="G21" s="26">
        <f>IF(D21=0,0,E21/D21)</f>
        <v/>
      </c>
    </row>
    <row r="22">
      <c r="A22" s="24" t="inlineStr">
        <is>
          <t>18</t>
        </is>
      </c>
      <c r="B22" s="9" t="inlineStr">
        <is>
          <t>Paint (interior and exterior)</t>
        </is>
      </c>
      <c r="C22" s="10" t="n">
        <v>0.03</v>
      </c>
      <c r="D22" s="11">
        <f>ROUND(C22*'Draw Schedule'!$B$5,0)</f>
        <v/>
      </c>
      <c r="E22" s="25" t="n">
        <v>0</v>
      </c>
      <c r="F22" s="11">
        <f>D22-E22</f>
        <v/>
      </c>
      <c r="G22" s="26">
        <f>IF(D22=0,0,E22/D22)</f>
        <v/>
      </c>
    </row>
    <row r="23">
      <c r="A23" s="24" t="inlineStr">
        <is>
          <t>19</t>
        </is>
      </c>
      <c r="B23" s="9" t="inlineStr">
        <is>
          <t>Fixtures and Appliances</t>
        </is>
      </c>
      <c r="C23" s="10" t="n">
        <v>0.025</v>
      </c>
      <c r="D23" s="11">
        <f>ROUND(C23*'Draw Schedule'!$B$5,0)</f>
        <v/>
      </c>
      <c r="E23" s="25" t="n">
        <v>0</v>
      </c>
      <c r="F23" s="11">
        <f>D23-E23</f>
        <v/>
      </c>
      <c r="G23" s="26">
        <f>IF(D23=0,0,E23/D23)</f>
        <v/>
      </c>
    </row>
    <row r="24">
      <c r="A24" s="24" t="inlineStr">
        <is>
          <t>20</t>
        </is>
      </c>
      <c r="B24" s="9" t="inlineStr">
        <is>
          <t>Landscaping and Driveway</t>
        </is>
      </c>
      <c r="C24" s="10" t="n">
        <v>0.02</v>
      </c>
      <c r="D24" s="11">
        <f>ROUND(C24*'Draw Schedule'!$B$5,0)</f>
        <v/>
      </c>
      <c r="E24" s="25" t="n">
        <v>0</v>
      </c>
      <c r="F24" s="11">
        <f>D24-E24</f>
        <v/>
      </c>
      <c r="G24" s="26">
        <f>IF(D24=0,0,E24/D24)</f>
        <v/>
      </c>
    </row>
    <row r="25">
      <c r="A25" s="24" t="inlineStr">
        <is>
          <t>21</t>
        </is>
      </c>
      <c r="B25" s="9" t="inlineStr">
        <is>
          <t>Contingency</t>
        </is>
      </c>
      <c r="C25" s="10" t="n">
        <v>0.05</v>
      </c>
      <c r="D25" s="11">
        <f>ROUND(C25*'Draw Schedule'!$B$5,0)</f>
        <v/>
      </c>
      <c r="E25" s="25" t="n">
        <v>0</v>
      </c>
      <c r="F25" s="11">
        <f>D25-E25</f>
        <v/>
      </c>
      <c r="G25" s="26">
        <f>IF(D25=0,0,E25/D25)</f>
        <v/>
      </c>
    </row>
    <row r="26">
      <c r="A26" s="15" t="n"/>
      <c r="B26" s="15" t="inlineStr">
        <is>
          <t>Total</t>
        </is>
      </c>
      <c r="C26" s="27">
        <f>SUM(C5:C25)</f>
        <v/>
      </c>
      <c r="D26" s="17">
        <f>SUM(D5:D25)</f>
        <v/>
      </c>
      <c r="E26" s="17">
        <f>SUM(E5:E25)</f>
        <v/>
      </c>
      <c r="F26" s="17">
        <f>SUM(F5:F25)</f>
        <v/>
      </c>
      <c r="G26" s="27">
        <f>IF(D26=0,0,E26/D26)</f>
        <v/>
      </c>
    </row>
    <row r="28" ht="46" customHeight="1">
      <c r="A28" s="23" t="inlineStr">
        <is>
          <t>Two rules before you submit. Draws fund work in place, not materials sitting on site: a crate of windows in the driveway does not release the window line, the installed windows do. And permits precede permitted work: structural, electrical, plumbing, and mechanical lines do not fund until the lender has the permit.</t>
        </is>
      </c>
    </row>
  </sheetData>
  <mergeCells count="3">
    <mergeCell ref="A2:G2"/>
    <mergeCell ref="A1:G1"/>
    <mergeCell ref="A28:G2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15" customWidth="1" min="3" max="3"/>
    <col width="17" customWidth="1" min="4" max="4"/>
    <col width="15" customWidth="1" min="5" max="5"/>
    <col width="15" customWidth="1" min="6" max="6"/>
    <col width="15" customWidth="1" min="7" max="7"/>
  </cols>
  <sheetData>
    <row r="1" ht="30" customHeight="1">
      <c r="A1" s="1" t="inlineStr">
        <is>
          <t>Draw Request Form</t>
        </is>
      </c>
    </row>
    <row r="2">
      <c r="A2" s="2" t="inlineStr">
        <is>
          <t>One per draw. Submit with dated progress photos and any lien waivers your lender requires.</t>
        </is>
      </c>
    </row>
    <row r="4" ht="22" customHeight="1">
      <c r="A4" s="3" t="inlineStr">
        <is>
          <t>Request Detail</t>
        </is>
      </c>
    </row>
    <row r="5">
      <c r="A5" s="4" t="inlineStr">
        <is>
          <t>Project / Property Address</t>
        </is>
      </c>
      <c r="B5" s="28" t="inlineStr"/>
      <c r="C5" s="29" t="n"/>
      <c r="D5" s="30" t="n"/>
    </row>
    <row r="6">
      <c r="A6" s="4" t="inlineStr">
        <is>
          <t>Borrower Entity</t>
        </is>
      </c>
      <c r="B6" s="28" t="inlineStr"/>
      <c r="C6" s="29" t="n"/>
      <c r="D6" s="30" t="n"/>
    </row>
    <row r="7">
      <c r="A7" s="4" t="inlineStr">
        <is>
          <t>Loan Number</t>
        </is>
      </c>
      <c r="B7" s="28" t="inlineStr"/>
      <c r="C7" s="29" t="n"/>
      <c r="D7" s="30" t="n"/>
    </row>
    <row r="8">
      <c r="A8" s="4" t="inlineStr">
        <is>
          <t>Draw Number</t>
        </is>
      </c>
      <c r="B8" s="28" t="inlineStr"/>
      <c r="C8" s="29" t="n"/>
      <c r="D8" s="30" t="n"/>
    </row>
    <row r="9">
      <c r="A9" s="4" t="inlineStr">
        <is>
          <t>Request Date</t>
        </is>
      </c>
      <c r="B9" s="28" t="inlineStr"/>
      <c r="C9" s="29" t="n"/>
      <c r="D9" s="30" t="n"/>
    </row>
    <row r="10">
      <c r="A10" s="4" t="inlineStr">
        <is>
          <t>Work Complete Through</t>
        </is>
      </c>
      <c r="B10" s="28" t="inlineStr"/>
      <c r="C10" s="29" t="n"/>
      <c r="D10" s="30" t="n"/>
    </row>
    <row r="12" ht="22" customHeight="1">
      <c r="A12" s="3" t="inlineStr">
        <is>
          <t>Line Items Requested</t>
        </is>
      </c>
    </row>
    <row r="13" ht="30" customHeight="1">
      <c r="A13" s="8" t="inlineStr">
        <is>
          <t>Div</t>
        </is>
      </c>
      <c r="B13" s="8" t="inlineStr">
        <is>
          <t>Line Item</t>
        </is>
      </c>
      <c r="C13" s="8" t="inlineStr">
        <is>
          <t>Budget</t>
        </is>
      </c>
      <c r="D13" s="8" t="inlineStr">
        <is>
          <t>Previously Drawn</t>
        </is>
      </c>
      <c r="E13" s="8" t="inlineStr">
        <is>
          <t>This Request</t>
        </is>
      </c>
      <c r="F13" s="8" t="inlineStr">
        <is>
          <t>Total Drawn</t>
        </is>
      </c>
      <c r="G13" s="8" t="inlineStr">
        <is>
          <t>Balance</t>
        </is>
      </c>
    </row>
    <row r="14">
      <c r="A14" s="24" t="inlineStr">
        <is>
          <t>01</t>
        </is>
      </c>
      <c r="B14" s="9" t="inlineStr">
        <is>
          <t>General Conditions</t>
        </is>
      </c>
      <c r="C14" s="11">
        <f>'Schedule of Values'!D5</f>
        <v/>
      </c>
      <c r="D14" s="11">
        <f>'Schedule of Values'!E5</f>
        <v/>
      </c>
      <c r="E14" s="25" t="n">
        <v>0</v>
      </c>
      <c r="F14" s="11">
        <f>D14+E14</f>
        <v/>
      </c>
      <c r="G14" s="11">
        <f>C14-F14</f>
        <v/>
      </c>
    </row>
    <row r="15">
      <c r="A15" s="24" t="inlineStr">
        <is>
          <t>02</t>
        </is>
      </c>
      <c r="B15" s="9" t="inlineStr">
        <is>
          <t>Permits and Fees</t>
        </is>
      </c>
      <c r="C15" s="11">
        <f>'Schedule of Values'!D6</f>
        <v/>
      </c>
      <c r="D15" s="11">
        <f>'Schedule of Values'!E6</f>
        <v/>
      </c>
      <c r="E15" s="25" t="n">
        <v>0</v>
      </c>
      <c r="F15" s="11">
        <f>D15+E15</f>
        <v/>
      </c>
      <c r="G15" s="11">
        <f>C15-F15</f>
        <v/>
      </c>
    </row>
    <row r="16">
      <c r="A16" s="24" t="inlineStr">
        <is>
          <t>03</t>
        </is>
      </c>
      <c r="B16" s="9" t="inlineStr">
        <is>
          <t>Site Work and Excavation</t>
        </is>
      </c>
      <c r="C16" s="11">
        <f>'Schedule of Values'!D7</f>
        <v/>
      </c>
      <c r="D16" s="11">
        <f>'Schedule of Values'!E7</f>
        <v/>
      </c>
      <c r="E16" s="25" t="n">
        <v>0</v>
      </c>
      <c r="F16" s="11">
        <f>D16+E16</f>
        <v/>
      </c>
      <c r="G16" s="11">
        <f>C16-F16</f>
        <v/>
      </c>
    </row>
    <row r="17">
      <c r="A17" s="24" t="inlineStr">
        <is>
          <t>04</t>
        </is>
      </c>
      <c r="B17" s="9" t="inlineStr">
        <is>
          <t>Foundation and Concrete</t>
        </is>
      </c>
      <c r="C17" s="11">
        <f>'Schedule of Values'!D8</f>
        <v/>
      </c>
      <c r="D17" s="11">
        <f>'Schedule of Values'!E8</f>
        <v/>
      </c>
      <c r="E17" s="25" t="n">
        <v>0</v>
      </c>
      <c r="F17" s="11">
        <f>D17+E17</f>
        <v/>
      </c>
      <c r="G17" s="11">
        <f>C17-F17</f>
        <v/>
      </c>
    </row>
    <row r="18">
      <c r="A18" s="24" t="inlineStr">
        <is>
          <t>05</t>
        </is>
      </c>
      <c r="B18" s="9" t="inlineStr">
        <is>
          <t>Framing Labor</t>
        </is>
      </c>
      <c r="C18" s="11">
        <f>'Schedule of Values'!D9</f>
        <v/>
      </c>
      <c r="D18" s="11">
        <f>'Schedule of Values'!E9</f>
        <v/>
      </c>
      <c r="E18" s="25" t="n">
        <v>0</v>
      </c>
      <c r="F18" s="11">
        <f>D18+E18</f>
        <v/>
      </c>
      <c r="G18" s="11">
        <f>C18-F18</f>
        <v/>
      </c>
    </row>
    <row r="19">
      <c r="A19" s="24" t="inlineStr">
        <is>
          <t>06</t>
        </is>
      </c>
      <c r="B19" s="9" t="inlineStr">
        <is>
          <t>Framing Material and Lumber</t>
        </is>
      </c>
      <c r="C19" s="11">
        <f>'Schedule of Values'!D10</f>
        <v/>
      </c>
      <c r="D19" s="11">
        <f>'Schedule of Values'!E10</f>
        <v/>
      </c>
      <c r="E19" s="25" t="n">
        <v>0</v>
      </c>
      <c r="F19" s="11">
        <f>D19+E19</f>
        <v/>
      </c>
      <c r="G19" s="11">
        <f>C19-F19</f>
        <v/>
      </c>
    </row>
    <row r="20">
      <c r="A20" s="24" t="inlineStr">
        <is>
          <t>07</t>
        </is>
      </c>
      <c r="B20" s="9" t="inlineStr">
        <is>
          <t>Roofing</t>
        </is>
      </c>
      <c r="C20" s="11">
        <f>'Schedule of Values'!D11</f>
        <v/>
      </c>
      <c r="D20" s="11">
        <f>'Schedule of Values'!E11</f>
        <v/>
      </c>
      <c r="E20" s="25" t="n">
        <v>0</v>
      </c>
      <c r="F20" s="11">
        <f>D20+E20</f>
        <v/>
      </c>
      <c r="G20" s="11">
        <f>C20-F20</f>
        <v/>
      </c>
    </row>
    <row r="21">
      <c r="A21" s="24" t="inlineStr">
        <is>
          <t>08</t>
        </is>
      </c>
      <c r="B21" s="9" t="inlineStr">
        <is>
          <t>Windows and Exterior Doors</t>
        </is>
      </c>
      <c r="C21" s="11">
        <f>'Schedule of Values'!D12</f>
        <v/>
      </c>
      <c r="D21" s="11">
        <f>'Schedule of Values'!E12</f>
        <v/>
      </c>
      <c r="E21" s="25" t="n">
        <v>0</v>
      </c>
      <c r="F21" s="11">
        <f>D21+E21</f>
        <v/>
      </c>
      <c r="G21" s="11">
        <f>C21-F21</f>
        <v/>
      </c>
    </row>
    <row r="22">
      <c r="A22" s="24" t="inlineStr">
        <is>
          <t>09</t>
        </is>
      </c>
      <c r="B22" s="9" t="inlineStr">
        <is>
          <t>Siding and Exterior Finish</t>
        </is>
      </c>
      <c r="C22" s="11">
        <f>'Schedule of Values'!D13</f>
        <v/>
      </c>
      <c r="D22" s="11">
        <f>'Schedule of Values'!E13</f>
        <v/>
      </c>
      <c r="E22" s="25" t="n">
        <v>0</v>
      </c>
      <c r="F22" s="11">
        <f>D22+E22</f>
        <v/>
      </c>
      <c r="G22" s="11">
        <f>C22-F22</f>
        <v/>
      </c>
    </row>
    <row r="23">
      <c r="A23" s="24" t="inlineStr">
        <is>
          <t>10</t>
        </is>
      </c>
      <c r="B23" s="9" t="inlineStr">
        <is>
          <t>Plumbing (rough and finish)</t>
        </is>
      </c>
      <c r="C23" s="11">
        <f>'Schedule of Values'!D14</f>
        <v/>
      </c>
      <c r="D23" s="11">
        <f>'Schedule of Values'!E14</f>
        <v/>
      </c>
      <c r="E23" s="25" t="n">
        <v>0</v>
      </c>
      <c r="F23" s="11">
        <f>D23+E23</f>
        <v/>
      </c>
      <c r="G23" s="11">
        <f>C23-F23</f>
        <v/>
      </c>
    </row>
    <row r="24">
      <c r="A24" s="24" t="inlineStr">
        <is>
          <t>11</t>
        </is>
      </c>
      <c r="B24" s="9" t="inlineStr">
        <is>
          <t>Electrical (rough and finish)</t>
        </is>
      </c>
      <c r="C24" s="11">
        <f>'Schedule of Values'!D15</f>
        <v/>
      </c>
      <c r="D24" s="11">
        <f>'Schedule of Values'!E15</f>
        <v/>
      </c>
      <c r="E24" s="25" t="n">
        <v>0</v>
      </c>
      <c r="F24" s="11">
        <f>D24+E24</f>
        <v/>
      </c>
      <c r="G24" s="11">
        <f>C24-F24</f>
        <v/>
      </c>
    </row>
    <row r="25">
      <c r="A25" s="24" t="inlineStr">
        <is>
          <t>12</t>
        </is>
      </c>
      <c r="B25" s="9" t="inlineStr">
        <is>
          <t>HVAC (rough and finish)</t>
        </is>
      </c>
      <c r="C25" s="11">
        <f>'Schedule of Values'!D16</f>
        <v/>
      </c>
      <c r="D25" s="11">
        <f>'Schedule of Values'!E16</f>
        <v/>
      </c>
      <c r="E25" s="25" t="n">
        <v>0</v>
      </c>
      <c r="F25" s="11">
        <f>D25+E25</f>
        <v/>
      </c>
      <c r="G25" s="11">
        <f>C25-F25</f>
        <v/>
      </c>
    </row>
    <row r="26">
      <c r="A26" s="24" t="inlineStr">
        <is>
          <t>13</t>
        </is>
      </c>
      <c r="B26" s="9" t="inlineStr">
        <is>
          <t>Insulation</t>
        </is>
      </c>
      <c r="C26" s="11">
        <f>'Schedule of Values'!D17</f>
        <v/>
      </c>
      <c r="D26" s="11">
        <f>'Schedule of Values'!E17</f>
        <v/>
      </c>
      <c r="E26" s="25" t="n">
        <v>0</v>
      </c>
      <c r="F26" s="11">
        <f>D26+E26</f>
        <v/>
      </c>
      <c r="G26" s="11">
        <f>C26-F26</f>
        <v/>
      </c>
    </row>
    <row r="27">
      <c r="A27" s="24" t="inlineStr">
        <is>
          <t>14</t>
        </is>
      </c>
      <c r="B27" s="9" t="inlineStr">
        <is>
          <t>Drywall and Tape</t>
        </is>
      </c>
      <c r="C27" s="11">
        <f>'Schedule of Values'!D18</f>
        <v/>
      </c>
      <c r="D27" s="11">
        <f>'Schedule of Values'!E18</f>
        <v/>
      </c>
      <c r="E27" s="25" t="n">
        <v>0</v>
      </c>
      <c r="F27" s="11">
        <f>D27+E27</f>
        <v/>
      </c>
      <c r="G27" s="11">
        <f>C27-F27</f>
        <v/>
      </c>
    </row>
    <row r="28">
      <c r="A28" s="24" t="inlineStr">
        <is>
          <t>15</t>
        </is>
      </c>
      <c r="B28" s="9" t="inlineStr">
        <is>
          <t>Interior Trim and Doors</t>
        </is>
      </c>
      <c r="C28" s="11">
        <f>'Schedule of Values'!D19</f>
        <v/>
      </c>
      <c r="D28" s="11">
        <f>'Schedule of Values'!E19</f>
        <v/>
      </c>
      <c r="E28" s="25" t="n">
        <v>0</v>
      </c>
      <c r="F28" s="11">
        <f>D28+E28</f>
        <v/>
      </c>
      <c r="G28" s="11">
        <f>C28-F28</f>
        <v/>
      </c>
    </row>
    <row r="29">
      <c r="A29" s="24" t="inlineStr">
        <is>
          <t>16</t>
        </is>
      </c>
      <c r="B29" s="9" t="inlineStr">
        <is>
          <t>Cabinets and Countertops</t>
        </is>
      </c>
      <c r="C29" s="11">
        <f>'Schedule of Values'!D20</f>
        <v/>
      </c>
      <c r="D29" s="11">
        <f>'Schedule of Values'!E20</f>
        <v/>
      </c>
      <c r="E29" s="25" t="n">
        <v>0</v>
      </c>
      <c r="F29" s="11">
        <f>D29+E29</f>
        <v/>
      </c>
      <c r="G29" s="11">
        <f>C29-F29</f>
        <v/>
      </c>
    </row>
    <row r="30">
      <c r="A30" s="24" t="inlineStr">
        <is>
          <t>17</t>
        </is>
      </c>
      <c r="B30" s="9" t="inlineStr">
        <is>
          <t>Flooring</t>
        </is>
      </c>
      <c r="C30" s="11">
        <f>'Schedule of Values'!D21</f>
        <v/>
      </c>
      <c r="D30" s="11">
        <f>'Schedule of Values'!E21</f>
        <v/>
      </c>
      <c r="E30" s="25" t="n">
        <v>0</v>
      </c>
      <c r="F30" s="11">
        <f>D30+E30</f>
        <v/>
      </c>
      <c r="G30" s="11">
        <f>C30-F30</f>
        <v/>
      </c>
    </row>
    <row r="31">
      <c r="A31" s="24" t="inlineStr">
        <is>
          <t>18</t>
        </is>
      </c>
      <c r="B31" s="9" t="inlineStr">
        <is>
          <t>Paint (interior and exterior)</t>
        </is>
      </c>
      <c r="C31" s="11">
        <f>'Schedule of Values'!D22</f>
        <v/>
      </c>
      <c r="D31" s="11">
        <f>'Schedule of Values'!E22</f>
        <v/>
      </c>
      <c r="E31" s="25" t="n">
        <v>0</v>
      </c>
      <c r="F31" s="11">
        <f>D31+E31</f>
        <v/>
      </c>
      <c r="G31" s="11">
        <f>C31-F31</f>
        <v/>
      </c>
    </row>
    <row r="32">
      <c r="A32" s="24" t="inlineStr">
        <is>
          <t>19</t>
        </is>
      </c>
      <c r="B32" s="9" t="inlineStr">
        <is>
          <t>Fixtures and Appliances</t>
        </is>
      </c>
      <c r="C32" s="11">
        <f>'Schedule of Values'!D23</f>
        <v/>
      </c>
      <c r="D32" s="11">
        <f>'Schedule of Values'!E23</f>
        <v/>
      </c>
      <c r="E32" s="25" t="n">
        <v>0</v>
      </c>
      <c r="F32" s="11">
        <f>D32+E32</f>
        <v/>
      </c>
      <c r="G32" s="11">
        <f>C32-F32</f>
        <v/>
      </c>
    </row>
    <row r="33">
      <c r="A33" s="24" t="inlineStr">
        <is>
          <t>20</t>
        </is>
      </c>
      <c r="B33" s="9" t="inlineStr">
        <is>
          <t>Landscaping and Driveway</t>
        </is>
      </c>
      <c r="C33" s="11">
        <f>'Schedule of Values'!D24</f>
        <v/>
      </c>
      <c r="D33" s="11">
        <f>'Schedule of Values'!E24</f>
        <v/>
      </c>
      <c r="E33" s="25" t="n">
        <v>0</v>
      </c>
      <c r="F33" s="11">
        <f>D33+E33</f>
        <v/>
      </c>
      <c r="G33" s="11">
        <f>C33-F33</f>
        <v/>
      </c>
    </row>
    <row r="34">
      <c r="A34" s="24" t="inlineStr">
        <is>
          <t>21</t>
        </is>
      </c>
      <c r="B34" s="9" t="inlineStr">
        <is>
          <t>Contingency</t>
        </is>
      </c>
      <c r="C34" s="11">
        <f>'Schedule of Values'!D25</f>
        <v/>
      </c>
      <c r="D34" s="11">
        <f>'Schedule of Values'!E25</f>
        <v/>
      </c>
      <c r="E34" s="25" t="n">
        <v>0</v>
      </c>
      <c r="F34" s="11">
        <f>D34+E34</f>
        <v/>
      </c>
      <c r="G34" s="11">
        <f>C34-F34</f>
        <v/>
      </c>
    </row>
    <row r="35">
      <c r="A35" s="15" t="n"/>
      <c r="B35" s="15" t="inlineStr">
        <is>
          <t>Total This Request</t>
        </is>
      </c>
      <c r="C35" s="17">
        <f>SUM(C14:C34)</f>
        <v/>
      </c>
      <c r="D35" s="17">
        <f>SUM(D14:D34)</f>
        <v/>
      </c>
      <c r="E35" s="17">
        <f>SUM(E14:E34)</f>
        <v/>
      </c>
      <c r="F35" s="17">
        <f>SUM(F14:F34)</f>
        <v/>
      </c>
      <c r="G35" s="17">
        <f>SUM(G14:G34)</f>
        <v/>
      </c>
    </row>
    <row r="36">
      <c r="A36" s="18">
        <f>IF(SUMPRODUCT(--(F14:F34&gt;C14:C34))&gt;0,"One or more lines are drawn over budget. Fix before you submit.","All lines are within budget.")</f>
        <v/>
      </c>
    </row>
    <row r="38" ht="22" customHeight="1">
      <c r="A38" s="3" t="inlineStr">
        <is>
          <t>Before You Submit</t>
        </is>
      </c>
    </row>
    <row r="39">
      <c r="A39" s="19" t="inlineStr">
        <is>
          <t>Work is in place, not material delivered on site.</t>
        </is>
      </c>
      <c r="F39" s="12" t="inlineStr"/>
    </row>
    <row r="40">
      <c r="A40" s="19" t="inlineStr">
        <is>
          <t>Permits for permitted work are already with the lender.</t>
        </is>
      </c>
      <c r="F40" s="12" t="inlineStr"/>
    </row>
    <row r="41">
      <c r="A41" s="19" t="inlineStr">
        <is>
          <t>Dated progress photos cover every line requested.</t>
        </is>
      </c>
      <c r="F41" s="12" t="inlineStr"/>
    </row>
    <row r="42">
      <c r="A42" s="19" t="inlineStr">
        <is>
          <t>Lien waivers are collected for the prior draw.</t>
        </is>
      </c>
      <c r="F42" s="12" t="inlineStr"/>
    </row>
    <row r="43">
      <c r="A43" s="19" t="inlineStr">
        <is>
          <t>Line totals do not exceed the SOV budget for that line.</t>
        </is>
      </c>
      <c r="F43" s="12" t="inlineStr"/>
    </row>
    <row r="44">
      <c r="A44" s="19" t="inlineStr">
        <is>
          <t>Any reallocation between lines is approved in writing first.</t>
        </is>
      </c>
      <c r="F44" s="12" t="inlineStr"/>
    </row>
  </sheetData>
  <mergeCells count="18">
    <mergeCell ref="B10:D10"/>
    <mergeCell ref="A36:G36"/>
    <mergeCell ref="A39:E39"/>
    <mergeCell ref="B5:D5"/>
    <mergeCell ref="A1:G1"/>
    <mergeCell ref="A43:E43"/>
    <mergeCell ref="B8:D8"/>
    <mergeCell ref="A42:E42"/>
    <mergeCell ref="A12:G12"/>
    <mergeCell ref="A4:G4"/>
    <mergeCell ref="A40:E40"/>
    <mergeCell ref="B9:D9"/>
    <mergeCell ref="A38:G38"/>
    <mergeCell ref="A2:G2"/>
    <mergeCell ref="A41:E41"/>
    <mergeCell ref="A44:E44"/>
    <mergeCell ref="B7:D7"/>
    <mergeCell ref="B6:D6"/>
  </mergeCells>
  <dataValidations count="1">
    <dataValidation sqref="F39 F40 F41 F42 F43 F44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8" customWidth="1" min="1" max="1"/>
  </cols>
  <sheetData>
    <row r="1" ht="30" customHeight="1">
      <c r="A1" s="1" t="inlineStr">
        <is>
          <t>Ledger Trade &amp; Capital</t>
        </is>
      </c>
    </row>
    <row r="3" ht="18" customHeight="1">
      <c r="A3" s="31" t="inlineStr">
        <is>
          <t>How to use this workbook</t>
        </is>
      </c>
    </row>
    <row r="4" ht="32" customHeight="1">
      <c r="A4" s="32" t="inlineStr">
        <is>
          <t>1. Open the Draw Schedule tab. Enter your construction budget, rate, and build timeline in the gold cells. The schedule recalculates.</t>
        </is>
      </c>
    </row>
    <row r="5" ht="32" customHeight="1">
      <c r="A5" s="32" t="inlineStr">
        <is>
          <t>2. Adjust the milestone percentages to match your project. The workbook tells you if they stop adding to 100%.</t>
        </is>
      </c>
    </row>
    <row r="6" ht="32" customHeight="1">
      <c r="A6" s="32" t="inlineStr">
        <is>
          <t>3. Open the Schedule of Values tab. Replace the standard percentages with your real budget split. Update Drawn to Date after each funded draw.</t>
        </is>
      </c>
    </row>
    <row r="7" ht="32" customHeight="1">
      <c r="A7" s="32" t="inlineStr">
        <is>
          <t>4. Use the Draw Request tab once per draw. It pulls budget and prior draws from the SOV and flags any line that goes over budget.</t>
        </is>
      </c>
    </row>
    <row r="8" ht="15" customHeight="1">
      <c r="A8" s="32" t="inlineStr"/>
    </row>
    <row r="9" ht="18" customHeight="1">
      <c r="A9" s="31" t="inlineStr">
        <is>
          <t>Two rules that stop most draw delays</t>
        </is>
      </c>
    </row>
    <row r="10" ht="32" customHeight="1">
      <c r="A10" s="32" t="inlineStr">
        <is>
          <t>Work in place only. Draws fund installed work, not materials sitting on site. A crate of windows in the driveway does not release the window line. The installed windows do.</t>
        </is>
      </c>
    </row>
    <row r="11" ht="32" customHeight="1">
      <c r="A11" s="32" t="inlineStr">
        <is>
          <t>Permits precede permitted work. Structural, electrical, plumbing, and mechanical lines do not fund until the lender has the permit. Permit fees themselves reimburse only after the permit is pulled.</t>
        </is>
      </c>
    </row>
    <row r="12" ht="15" customHeight="1">
      <c r="A12" s="32" t="inlineStr"/>
    </row>
    <row r="13" ht="18" customHeight="1">
      <c r="A13" s="31" t="inlineStr">
        <is>
          <t>About Ledger</t>
        </is>
      </c>
    </row>
    <row r="14" ht="32" customHeight="1">
      <c r="A14" s="32" t="inlineStr">
        <is>
          <t>Ledger Trade &amp; Capital is a private construction lender for licensed builders and experienced developers. Ground-up construction, spec homes, DSCR rental, and portfolio term loans up to $5M, in 45 states and DC. Up to 90% loan to cost, no prepayment penalty, and draw funding in under a week on clean requests.</t>
        </is>
      </c>
    </row>
    <row r="15" ht="15" customHeight="1">
      <c r="A15" s="32" t="inlineStr"/>
    </row>
    <row r="16" ht="18" customHeight="1">
      <c r="A16" s="31" t="inlineStr">
        <is>
          <t>Get a term sheet on your build: ledgertc.com/get-in-touch</t>
        </is>
      </c>
    </row>
    <row r="17" ht="18" customHeight="1">
      <c r="A17" s="31" t="inlineStr">
        <is>
          <t>Run full loan terms first: ledgertc.com/construction-loan-calculator</t>
        </is>
      </c>
    </row>
    <row r="18" ht="18" customHeight="1">
      <c r="A18" s="31" t="inlineStr">
        <is>
          <t>(201) 749-1691  |  Info@ledgertc.com  |  ledgertc.com</t>
        </is>
      </c>
    </row>
    <row r="19" ht="15" customHeight="1">
      <c r="A19" s="32" t="inlineStr"/>
    </row>
    <row r="20" ht="32" customHeight="1">
      <c r="A20" s="32" t="inlineStr">
        <is>
          <t>This template is provided for planning purposes. It is not a commitment to lend and it does not replace the draw terms in your loan documents. Figures are estimates.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2026-08-19T04:55:25Z</dcterms:created>
  <dcterms:modified xmlns:dcterms="http://purl.org/dc/terms/" xmlns:xsi="http://www.w3.org/2001/XMLSchema-instance" xsi:type="dcterms:W3CDTF">2026-08-19T04:55:25Z</dcterms:modified>
</cp:coreProperties>
</file>